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warehams\AppData\Local\Microsoft\Windows\INetCache\Content.Outlook\J88A4WUZ\"/>
    </mc:Choice>
  </mc:AlternateContent>
  <xr:revisionPtr revIDLastSave="0" documentId="13_ncr:1_{999E5A40-3A29-4259-B464-A650316BBDD8}" xr6:coauthVersionLast="47" xr6:coauthVersionMax="47" xr10:uidLastSave="{00000000-0000-0000-0000-000000000000}"/>
  <bookViews>
    <workbookView xWindow="4815" yWindow="2010" windowWidth="21600" windowHeight="11385" xr2:uid="{00000000-000D-0000-FFFF-FFFF00000000}"/>
  </bookViews>
  <sheets>
    <sheet name=" " sheetId="1" r:id="rId1"/>
  </sheets>
  <definedNames>
    <definedName name="_xlnm.Print_Area" localSheetId="0">' '!$A$1:$R$41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1" i="1" l="1"/>
  <c r="Q20" i="1" s="1"/>
  <c r="M21" i="1"/>
  <c r="M20" i="1" s="1"/>
  <c r="Q10" i="1"/>
  <c r="Q9" i="1" s="1"/>
  <c r="M10" i="1"/>
  <c r="H21" i="1"/>
  <c r="H20" i="1" s="1"/>
  <c r="D21" i="1"/>
  <c r="D20" i="1" s="1"/>
  <c r="D10" i="1"/>
  <c r="D9" i="1" s="1"/>
  <c r="H10" i="1"/>
  <c r="H9" i="1" s="1"/>
  <c r="M9" i="1"/>
  <c r="H22" i="1" l="1"/>
  <c r="H23" i="1" s="1"/>
  <c r="H25" i="1" s="1"/>
  <c r="H27" i="1" s="1"/>
  <c r="D22" i="1"/>
  <c r="D23" i="1" s="1"/>
  <c r="D25" i="1" s="1"/>
  <c r="D27" i="1" s="1"/>
  <c r="H11" i="1"/>
  <c r="H12" i="1" s="1"/>
  <c r="H14" i="1" s="1"/>
  <c r="H16" i="1" s="1"/>
  <c r="D11" i="1"/>
  <c r="D12" i="1" s="1"/>
  <c r="D14" i="1"/>
  <c r="D16" i="1" s="1"/>
  <c r="Q11" i="1"/>
  <c r="Q12" i="1" s="1"/>
  <c r="M11" i="1"/>
  <c r="M12" i="1" s="1"/>
  <c r="Q22" i="1"/>
  <c r="Q23" i="1" s="1"/>
  <c r="M22" i="1"/>
  <c r="M23" i="1" s="1"/>
  <c r="Q14" i="1" l="1"/>
  <c r="Q16" i="1" s="1"/>
  <c r="M14" i="1"/>
  <c r="M16" i="1" s="1"/>
  <c r="Q25" i="1"/>
  <c r="Q27" i="1" s="1"/>
  <c r="M25" i="1"/>
  <c r="M27" i="1" s="1"/>
</calcChain>
</file>

<file path=xl/sharedStrings.xml><?xml version="1.0" encoding="utf-8"?>
<sst xmlns="http://schemas.openxmlformats.org/spreadsheetml/2006/main" count="81" uniqueCount="27">
  <si>
    <r>
      <t xml:space="preserve">All payments shown are </t>
    </r>
    <r>
      <rPr>
        <b/>
        <sz val="9"/>
        <rFont val="Arial"/>
        <family val="2"/>
      </rPr>
      <t>EXCLUDING VAT</t>
    </r>
    <r>
      <rPr>
        <sz val="7"/>
        <rFont val="Arial"/>
        <family val="2"/>
      </rPr>
      <t>, subject to status . The tax relief shown is for illustration purposes only. Please contact us to discuss how tax relief can work for you or alternatively your accountant will be able to clarify matters for you. Please note that a Documentation Fee is required.</t>
    </r>
  </si>
  <si>
    <t xml:space="preserve">      *    Maintains cash within the business for future growth</t>
  </si>
  <si>
    <t xml:space="preserve">           specification equipment</t>
  </si>
  <si>
    <t xml:space="preserve">      *    Spreading the cost of the equipment makes it easier to obtain higher </t>
  </si>
  <si>
    <t xml:space="preserve">      *    Major tax advantages - every payment is 100% allowable against tax</t>
  </si>
  <si>
    <t xml:space="preserve">      *    Fixed Rates for the length of the agreement</t>
  </si>
  <si>
    <t>Net cost of Finance</t>
  </si>
  <si>
    <t>Tax Relief @ 20%</t>
  </si>
  <si>
    <t>Total Cost</t>
  </si>
  <si>
    <t>59 Monthly Payments</t>
  </si>
  <si>
    <t>47 Monthly Payments</t>
  </si>
  <si>
    <t>First Payment</t>
  </si>
  <si>
    <t>Weekly Payment</t>
  </si>
  <si>
    <t xml:space="preserve">        5 Years</t>
  </si>
  <si>
    <t>Lease Term</t>
  </si>
  <si>
    <t>4 Years</t>
  </si>
  <si>
    <t>5 Year Lease</t>
  </si>
  <si>
    <t>4 Year Lease</t>
  </si>
  <si>
    <t>35 Monthly Payments</t>
  </si>
  <si>
    <t>23 Monthly Payments</t>
  </si>
  <si>
    <t>3 Years</t>
  </si>
  <si>
    <t>2 Years</t>
  </si>
  <si>
    <t xml:space="preserve"> 3 Year Lease</t>
  </si>
  <si>
    <t>2 Year Lease</t>
  </si>
  <si>
    <t>New Start Business</t>
  </si>
  <si>
    <t>Established Business</t>
  </si>
  <si>
    <t>Amount to Finance (Ex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</si>
</sst>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0"/>
      <name val="Arial"/>
      <family val="2"/>
    </font>
    <font>
      <sz val="10"/>
      <name val="Arial"/>
      <family val="2"/>
    </font>
    <font>
      <b/>
      <u/>
      <sz val="10"/>
      <color rgb="FFFF0000"/>
      <name val="Arial"/>
      <family val="2"/>
    </font>
    <font>
      <u/>
      <sz val="10"/>
      <color theme="10"/>
      <name val="Arial"/>
      <family val="2"/>
    </font>
    <font>
      <sz val="7"/>
      <name val="Arial"/>
      <family val="2"/>
    </font>
    <font>
      <b/>
      <sz val="9"/>
      <name val="Arial"/>
      <family val="2"/>
    </font>
    <font>
      <b/>
      <sz val="10"/>
      <name val="Arial"/>
      <family val="2"/>
    </font>
    <font>
      <sz val="10"/>
      <color indexed="55"/>
      <name val="Arial"/>
      <family val="2"/>
    </font>
    <font>
      <sz val="10"/>
      <color theme="0"/>
      <name val="Arial"/>
      <family val="2"/>
    </font>
    <font>
      <b/>
      <i/>
      <sz val="12"/>
      <name val="Arial"/>
      <family val="2"/>
    </font>
    <font>
      <b/>
      <sz val="10"/>
      <color rgb="FFFF0000"/>
      <name val="Arial"/>
      <family val="2"/>
    </font>
    <font>
      <sz val="11"/>
      <name val="Arial"/>
      <family val="2"/>
    </font>
    <font>
      <b/>
      <i/>
      <sz val="12"/>
      <color rgb="FFFF0000"/>
      <name val="Arial"/>
      <family val="2"/>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s>
  <borders count="1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89">
    <xf numFmtId="0" fontId="0" fillId="0" borderId="0" xfId="0"/>
    <xf numFmtId="0" fontId="2" fillId="0" borderId="0" xfId="0" applyFont="1"/>
    <xf numFmtId="0" fontId="3" fillId="0" borderId="0" xfId="1" applyAlignment="1" applyProtection="1"/>
    <xf numFmtId="0" fontId="0" fillId="0" borderId="0" xfId="0" applyAlignment="1">
      <alignment horizontal="left" vertical="center"/>
    </xf>
    <xf numFmtId="164" fontId="6" fillId="2" borderId="1" xfId="0" applyNumberFormat="1" applyFont="1" applyFill="1" applyBorder="1" applyAlignment="1">
      <alignment horizontal="right"/>
    </xf>
    <xf numFmtId="0" fontId="0" fillId="2" borderId="0" xfId="0" applyFill="1"/>
    <xf numFmtId="164" fontId="6" fillId="0" borderId="1" xfId="0" applyNumberFormat="1" applyFont="1" applyBorder="1" applyAlignment="1">
      <alignment horizontal="right"/>
    </xf>
    <xf numFmtId="0" fontId="0" fillId="2" borderId="4" xfId="0" applyFill="1" applyBorder="1"/>
    <xf numFmtId="0" fontId="0" fillId="2" borderId="5" xfId="0" applyFill="1" applyBorder="1"/>
    <xf numFmtId="0" fontId="0" fillId="0" borderId="4" xfId="0" applyBorder="1"/>
    <xf numFmtId="0" fontId="0" fillId="0" borderId="5" xfId="0" applyBorder="1"/>
    <xf numFmtId="164" fontId="6" fillId="2" borderId="4" xfId="0" applyNumberFormat="1" applyFont="1" applyFill="1" applyBorder="1" applyAlignment="1">
      <alignment horizontal="right"/>
    </xf>
    <xf numFmtId="164" fontId="6" fillId="0" borderId="4" xfId="0" applyNumberFormat="1" applyFont="1" applyBorder="1" applyAlignment="1">
      <alignment horizontal="right"/>
    </xf>
    <xf numFmtId="0" fontId="0" fillId="2" borderId="6" xfId="0" applyFill="1" applyBorder="1"/>
    <xf numFmtId="0" fontId="0" fillId="2" borderId="7" xfId="0" applyFill="1" applyBorder="1"/>
    <xf numFmtId="0" fontId="0" fillId="2" borderId="8" xfId="0" applyFill="1" applyBorder="1"/>
    <xf numFmtId="0" fontId="0" fillId="0" borderId="6" xfId="0" applyBorder="1"/>
    <xf numFmtId="0" fontId="0" fillId="0" borderId="7" xfId="0" applyBorder="1"/>
    <xf numFmtId="0" fontId="0" fillId="0" borderId="8" xfId="0" applyBorder="1"/>
    <xf numFmtId="164" fontId="6" fillId="2" borderId="9" xfId="0" applyNumberFormat="1" applyFont="1" applyFill="1" applyBorder="1" applyAlignment="1">
      <alignment horizontal="right"/>
    </xf>
    <xf numFmtId="164" fontId="6" fillId="2" borderId="10" xfId="0" applyNumberFormat="1" applyFont="1" applyFill="1" applyBorder="1" applyAlignment="1">
      <alignment horizontal="right"/>
    </xf>
    <xf numFmtId="164" fontId="6" fillId="0" borderId="9" xfId="0" applyNumberFormat="1" applyFont="1" applyBorder="1" applyAlignment="1">
      <alignment horizontal="right"/>
    </xf>
    <xf numFmtId="164" fontId="6" fillId="0" borderId="10" xfId="0" applyNumberFormat="1" applyFont="1" applyBorder="1" applyAlignment="1">
      <alignment horizontal="right"/>
    </xf>
    <xf numFmtId="0" fontId="6" fillId="2" borderId="11" xfId="0" applyFont="1" applyFill="1" applyBorder="1"/>
    <xf numFmtId="0" fontId="6" fillId="2" borderId="11" xfId="0" applyFont="1" applyFill="1" applyBorder="1" applyAlignment="1">
      <alignment horizontal="right" vertical="center"/>
    </xf>
    <xf numFmtId="0" fontId="6" fillId="0" borderId="11" xfId="0" applyFont="1" applyBorder="1"/>
    <xf numFmtId="0" fontId="6" fillId="0" borderId="11" xfId="0" applyFont="1" applyBorder="1" applyAlignment="1">
      <alignment horizontal="right" vertical="center"/>
    </xf>
    <xf numFmtId="0" fontId="8" fillId="2" borderId="0" xfId="0" applyFont="1" applyFill="1"/>
    <xf numFmtId="0" fontId="8" fillId="0" borderId="0" xfId="0" applyFont="1"/>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164" fontId="9" fillId="2" borderId="0" xfId="0" applyNumberFormat="1" applyFont="1" applyFill="1" applyAlignment="1" applyProtection="1">
      <alignment horizontal="center" vertical="center" wrapText="1"/>
      <protection locked="0"/>
    </xf>
    <xf numFmtId="0" fontId="0" fillId="2" borderId="0" xfId="0" applyFill="1"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pplyProtection="1">
      <alignment horizontal="center" vertical="center" wrapText="1"/>
      <protection locked="0"/>
    </xf>
    <xf numFmtId="0" fontId="0" fillId="0" borderId="0" xfId="0" applyAlignment="1">
      <alignment horizontal="center" vertical="center" wrapText="1"/>
    </xf>
    <xf numFmtId="164" fontId="6" fillId="4" borderId="1" xfId="0" applyNumberFormat="1" applyFont="1" applyFill="1" applyBorder="1" applyAlignment="1">
      <alignment horizontal="right"/>
    </xf>
    <xf numFmtId="0" fontId="9" fillId="2" borderId="0" xfId="0" applyFont="1" applyFill="1" applyAlignment="1" applyProtection="1">
      <alignment horizontal="center" vertical="center" wrapText="1"/>
      <protection locked="0"/>
    </xf>
    <xf numFmtId="164" fontId="9" fillId="2" borderId="0" xfId="0" applyNumberFormat="1" applyFont="1" applyFill="1" applyAlignment="1" applyProtection="1">
      <alignment horizontal="center" vertical="center" wrapText="1"/>
      <protection locked="0"/>
    </xf>
    <xf numFmtId="0" fontId="6" fillId="2" borderId="0" xfId="0" applyFont="1" applyFill="1" applyAlignment="1" applyProtection="1">
      <alignment horizontal="left" vertical="center" wrapText="1"/>
      <protection locked="0"/>
    </xf>
    <xf numFmtId="0" fontId="6" fillId="2" borderId="0" xfId="0" applyFont="1" applyFill="1" applyAlignment="1" applyProtection="1">
      <alignment horizontal="center" vertical="center" wrapText="1"/>
      <protection locked="0"/>
    </xf>
    <xf numFmtId="0" fontId="6" fillId="2" borderId="0" xfId="0" applyFont="1" applyFill="1" applyAlignment="1">
      <alignment horizontal="center" vertical="center" wrapText="1"/>
    </xf>
    <xf numFmtId="0" fontId="6" fillId="2" borderId="3" xfId="0" applyFont="1" applyFill="1" applyBorder="1" applyAlignment="1">
      <alignment horizontal="center"/>
    </xf>
    <xf numFmtId="0" fontId="6" fillId="2" borderId="2" xfId="0" applyFont="1" applyFill="1" applyBorder="1" applyAlignment="1">
      <alignment horizontal="center"/>
    </xf>
    <xf numFmtId="0" fontId="0" fillId="2" borderId="5" xfId="0" applyFill="1" applyBorder="1" applyAlignment="1">
      <alignment horizontal="left" vertical="center"/>
    </xf>
    <xf numFmtId="0" fontId="0" fillId="2" borderId="0" xfId="0" applyFill="1" applyAlignment="1">
      <alignment horizontal="left" vertical="center"/>
    </xf>
    <xf numFmtId="0" fontId="7" fillId="2" borderId="5" xfId="0" applyFont="1" applyFill="1" applyBorder="1" applyAlignment="1">
      <alignment horizontal="center"/>
    </xf>
    <xf numFmtId="0" fontId="7" fillId="2" borderId="0" xfId="0" applyFont="1" applyFill="1" applyAlignment="1">
      <alignment horizontal="center"/>
    </xf>
    <xf numFmtId="0" fontId="10" fillId="3" borderId="14"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12" xfId="0" applyFont="1" applyFill="1" applyBorder="1" applyAlignment="1">
      <alignment horizontal="center" vertical="center"/>
    </xf>
    <xf numFmtId="0" fontId="0" fillId="2" borderId="8" xfId="0" applyFill="1" applyBorder="1" applyAlignment="1">
      <alignment horizontal="left" vertical="center"/>
    </xf>
    <xf numFmtId="0" fontId="0" fillId="2" borderId="7" xfId="0" applyFill="1" applyBorder="1" applyAlignment="1">
      <alignment horizontal="left" vertical="center"/>
    </xf>
    <xf numFmtId="0" fontId="1" fillId="2" borderId="5" xfId="0" applyFont="1" applyFill="1" applyBorder="1" applyAlignment="1">
      <alignment horizontal="left" vertical="center"/>
    </xf>
    <xf numFmtId="0" fontId="1" fillId="0" borderId="5" xfId="0" applyFont="1"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11" fillId="0" borderId="0" xfId="0" applyFont="1" applyAlignment="1">
      <alignment horizontal="center"/>
    </xf>
    <xf numFmtId="0" fontId="0" fillId="0" borderId="8" xfId="0" applyBorder="1" applyAlignment="1">
      <alignment horizontal="left" vertical="center"/>
    </xf>
    <xf numFmtId="0" fontId="0" fillId="0" borderId="7" xfId="0" applyBorder="1" applyAlignment="1">
      <alignment horizontal="left" vertical="center"/>
    </xf>
    <xf numFmtId="0" fontId="6" fillId="3" borderId="14" xfId="0" applyFont="1" applyFill="1" applyBorder="1" applyAlignment="1" applyProtection="1">
      <alignment horizontal="center" vertical="center" wrapText="1"/>
      <protection locked="0"/>
    </xf>
    <xf numFmtId="0" fontId="6" fillId="3" borderId="13" xfId="0" applyFont="1" applyFill="1" applyBorder="1" applyAlignment="1">
      <alignment horizontal="center" vertical="center" wrapText="1"/>
    </xf>
    <xf numFmtId="0" fontId="6" fillId="3" borderId="12" xfId="0" applyFont="1" applyFill="1" applyBorder="1" applyAlignment="1">
      <alignment horizontal="center" vertical="center" wrapText="1"/>
    </xf>
    <xf numFmtId="164" fontId="12" fillId="4" borderId="14" xfId="0" applyNumberFormat="1" applyFont="1" applyFill="1" applyBorder="1" applyAlignment="1" applyProtection="1">
      <alignment horizontal="center" vertical="center" wrapText="1"/>
      <protection locked="0"/>
    </xf>
    <xf numFmtId="164" fontId="12" fillId="4" borderId="13" xfId="0" applyNumberFormat="1" applyFont="1" applyFill="1" applyBorder="1" applyAlignment="1" applyProtection="1">
      <alignment horizontal="center" vertical="center" wrapText="1"/>
      <protection locked="0"/>
    </xf>
    <xf numFmtId="164" fontId="12" fillId="4" borderId="12" xfId="0" applyNumberFormat="1"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0" borderId="3" xfId="0" applyFont="1" applyBorder="1" applyAlignment="1">
      <alignment horizontal="center"/>
    </xf>
    <xf numFmtId="0" fontId="6" fillId="0" borderId="2" xfId="0" applyFont="1" applyBorder="1" applyAlignment="1">
      <alignment horizontal="center"/>
    </xf>
    <xf numFmtId="0" fontId="7" fillId="0" borderId="5" xfId="0" applyFont="1" applyBorder="1" applyAlignment="1">
      <alignment horizontal="center"/>
    </xf>
    <xf numFmtId="0" fontId="7" fillId="0" borderId="0" xfId="0" applyFont="1" applyAlignment="1">
      <alignment horizontal="center"/>
    </xf>
    <xf numFmtId="0" fontId="0" fillId="3" borderId="8" xfId="0" applyFill="1" applyBorder="1" applyAlignment="1">
      <alignment horizontal="left" vertical="center"/>
    </xf>
    <xf numFmtId="0" fontId="0" fillId="3" borderId="7" xfId="0" applyFill="1" applyBorder="1" applyAlignment="1">
      <alignment horizontal="left" vertical="center"/>
    </xf>
    <xf numFmtId="0" fontId="0" fillId="3" borderId="6" xfId="0" applyFill="1" applyBorder="1" applyAlignment="1">
      <alignment horizontal="left" vertical="center"/>
    </xf>
    <xf numFmtId="0" fontId="4" fillId="3" borderId="5"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3" borderId="5" xfId="0" applyFill="1" applyBorder="1" applyAlignment="1">
      <alignment horizontal="left" vertical="center"/>
    </xf>
    <xf numFmtId="0" fontId="0" fillId="3" borderId="0" xfId="0" applyFill="1" applyAlignment="1">
      <alignment horizontal="left" vertical="center"/>
    </xf>
    <xf numFmtId="0" fontId="0" fillId="3" borderId="4" xfId="0" applyFill="1" applyBorder="1" applyAlignment="1">
      <alignment horizontal="left" vertical="center"/>
    </xf>
    <xf numFmtId="0" fontId="1" fillId="3" borderId="5" xfId="0" applyFont="1" applyFill="1" applyBorder="1" applyAlignment="1">
      <alignment horizontal="left" vertical="center" wrapText="1"/>
    </xf>
    <xf numFmtId="0" fontId="0" fillId="3" borderId="0" xfId="0" applyFill="1" applyAlignment="1">
      <alignment horizontal="left" vertical="center" wrapText="1"/>
    </xf>
    <xf numFmtId="0" fontId="0" fillId="3" borderId="4" xfId="0" applyFill="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276225</xdr:colOff>
      <xdr:row>7</xdr:row>
      <xdr:rowOff>114300</xdr:rowOff>
    </xdr:from>
    <xdr:to>
      <xdr:col>16</xdr:col>
      <xdr:colOff>381000</xdr:colOff>
      <xdr:row>12</xdr:row>
      <xdr:rowOff>9525</xdr:rowOff>
    </xdr:to>
    <xdr:sp macro="" textlink="">
      <xdr:nvSpPr>
        <xdr:cNvPr id="2" name="WordArt 91">
          <a:extLst>
            <a:ext uri="{FF2B5EF4-FFF2-40B4-BE49-F238E27FC236}">
              <a16:creationId xmlns:a16="http://schemas.microsoft.com/office/drawing/2014/main" id="{00000000-0008-0000-0000-000002000000}"/>
            </a:ext>
          </a:extLst>
        </xdr:cNvPr>
        <xdr:cNvSpPr>
          <a:spLocks noChangeArrowheads="1" noChangeShapeType="1" noTextEdit="1"/>
        </xdr:cNvSpPr>
      </xdr:nvSpPr>
      <xdr:spPr bwMode="auto">
        <a:xfrm>
          <a:off x="6981825" y="2057400"/>
          <a:ext cx="3152775" cy="704850"/>
        </a:xfrm>
        <a:prstGeom prst="rect">
          <a:avLst/>
        </a:prstGeom>
      </xdr:spPr>
      <xdr:txBody>
        <a:bodyPr wrap="none" fromWordArt="1">
          <a:prstTxWarp prst="textPlain">
            <a:avLst>
              <a:gd name="adj" fmla="val 50000"/>
            </a:avLst>
          </a:prstTxWarp>
          <a:scene3d>
            <a:camera prst="legacyPerspectiveBottomRight">
              <a:rot lat="0" lon="21239990" rev="0"/>
            </a:camera>
            <a:lightRig rig="legacyHarsh3" dir="l"/>
          </a:scene3d>
          <a:sp3d extrusionH="430200" prstMaterial="legacyMatte">
            <a:extrusionClr>
              <a:srgbClr val="C0C0C0"/>
            </a:extrusionClr>
          </a:sp3d>
        </a:bodyPr>
        <a:lstStyle/>
        <a:p>
          <a:pPr algn="ctr" rtl="0"/>
          <a:endParaRPr lang="en-GB" sz="4000" u="sng" strike="sngStrike" kern="10" cap="small" spc="0">
            <a:ln w="9525">
              <a:round/>
              <a:headEnd/>
              <a:tailEnd/>
            </a:ln>
            <a:gradFill rotWithShape="1">
              <a:gsLst>
                <a:gs pos="0">
                  <a:srgbClr val="DCEBF5"/>
                </a:gs>
                <a:gs pos="8000">
                  <a:srgbClr val="83A7C3"/>
                </a:gs>
                <a:gs pos="13000">
                  <a:srgbClr val="768FB9"/>
                </a:gs>
                <a:gs pos="21001">
                  <a:srgbClr val="83A7C3"/>
                </a:gs>
                <a:gs pos="52000">
                  <a:srgbClr val="FFFFFF"/>
                </a:gs>
                <a:gs pos="56000">
                  <a:srgbClr val="9C6563"/>
                </a:gs>
                <a:gs pos="58000">
                  <a:srgbClr val="80302D"/>
                </a:gs>
                <a:gs pos="71001">
                  <a:srgbClr val="C0524E"/>
                </a:gs>
                <a:gs pos="94000">
                  <a:srgbClr val="EBDAD4"/>
                </a:gs>
                <a:gs pos="100000">
                  <a:srgbClr val="55261C"/>
                </a:gs>
              </a:gsLst>
              <a:lin ang="5400000" scaled="1"/>
            </a:gradFill>
            <a:latin typeface="Arial Black"/>
          </a:endParaRPr>
        </a:p>
      </xdr:txBody>
    </xdr:sp>
    <xdr:clientData/>
  </xdr:twoCellAnchor>
  <xdr:twoCellAnchor>
    <xdr:from>
      <xdr:col>1</xdr:col>
      <xdr:colOff>409575</xdr:colOff>
      <xdr:row>0</xdr:row>
      <xdr:rowOff>0</xdr:rowOff>
    </xdr:from>
    <xdr:to>
      <xdr:col>7</xdr:col>
      <xdr:colOff>485775</xdr:colOff>
      <xdr:row>1</xdr:row>
      <xdr:rowOff>0</xdr:rowOff>
    </xdr:to>
    <xdr:sp macro="" textlink="">
      <xdr:nvSpPr>
        <xdr:cNvPr id="3" name="WordArt 92">
          <a:extLst>
            <a:ext uri="{FF2B5EF4-FFF2-40B4-BE49-F238E27FC236}">
              <a16:creationId xmlns:a16="http://schemas.microsoft.com/office/drawing/2014/main" id="{00000000-0008-0000-0000-000003000000}"/>
            </a:ext>
          </a:extLst>
        </xdr:cNvPr>
        <xdr:cNvSpPr>
          <a:spLocks noChangeArrowheads="1" noChangeShapeType="1" noTextEdit="1"/>
        </xdr:cNvSpPr>
      </xdr:nvSpPr>
      <xdr:spPr bwMode="auto">
        <a:xfrm>
          <a:off x="1019175" y="0"/>
          <a:ext cx="3733800" cy="666750"/>
        </a:xfrm>
        <a:prstGeom prst="rect">
          <a:avLst/>
        </a:prstGeom>
      </xdr:spPr>
      <xdr:txBody>
        <a:bodyPr wrap="none" fromWordArt="1">
          <a:prstTxWarp prst="textPlain">
            <a:avLst>
              <a:gd name="adj" fmla="val 47273"/>
            </a:avLst>
          </a:prstTxWarp>
          <a:scene3d>
            <a:camera prst="legacyPerspectiveBottomRight">
              <a:rot lat="0" lon="21239990" rev="0"/>
            </a:camera>
            <a:lightRig rig="legacyHarsh3" dir="l"/>
          </a:scene3d>
          <a:sp3d extrusionH="430200" prstMaterial="legacyMatte">
            <a:extrusionClr>
              <a:srgbClr val="C0C0C0"/>
            </a:extrusionClr>
          </a:sp3d>
        </a:bodyPr>
        <a:lstStyle/>
        <a:p>
          <a:pPr algn="ctr" rtl="0"/>
          <a:endParaRPr lang="en-GB" sz="4000" u="sng" strike="sngStrike" kern="10" cap="small" spc="0">
            <a:ln w="9525">
              <a:round/>
              <a:headEnd/>
              <a:tailEnd/>
            </a:ln>
            <a:gradFill rotWithShape="1">
              <a:gsLst>
                <a:gs pos="0">
                  <a:srgbClr val="DCEBF5"/>
                </a:gs>
                <a:gs pos="8000">
                  <a:srgbClr val="83A7C3"/>
                </a:gs>
                <a:gs pos="13000">
                  <a:srgbClr val="768FB9"/>
                </a:gs>
                <a:gs pos="21001">
                  <a:srgbClr val="83A7C3"/>
                </a:gs>
                <a:gs pos="52000">
                  <a:srgbClr val="FFFFFF"/>
                </a:gs>
                <a:gs pos="56000">
                  <a:srgbClr val="9C6563"/>
                </a:gs>
                <a:gs pos="58000">
                  <a:srgbClr val="80302D"/>
                </a:gs>
                <a:gs pos="71001">
                  <a:srgbClr val="C0524E"/>
                </a:gs>
                <a:gs pos="94000">
                  <a:srgbClr val="EBDAD4"/>
                </a:gs>
                <a:gs pos="100000">
                  <a:srgbClr val="55261C"/>
                </a:gs>
              </a:gsLst>
              <a:lin ang="5400000" scaled="1"/>
            </a:gradFill>
            <a:latin typeface="Arial Black"/>
          </a:endParaRPr>
        </a:p>
      </xdr:txBody>
    </xdr:sp>
    <xdr:clientData/>
  </xdr:twoCellAnchor>
  <xdr:twoCellAnchor editAs="oneCell">
    <xdr:from>
      <xdr:col>11</xdr:col>
      <xdr:colOff>11185</xdr:colOff>
      <xdr:row>28</xdr:row>
      <xdr:rowOff>114299</xdr:rowOff>
    </xdr:from>
    <xdr:to>
      <xdr:col>15</xdr:col>
      <xdr:colOff>1009649</xdr:colOff>
      <xdr:row>35</xdr:row>
      <xdr:rowOff>85724</xdr:rowOff>
    </xdr:to>
    <xdr:pic>
      <xdr:nvPicPr>
        <xdr:cNvPr id="6" name="Picture 5" descr="kennet leasing power to grow logo for footer.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6716785" y="5457824"/>
          <a:ext cx="3036814" cy="1104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71"/>
  <sheetViews>
    <sheetView showGridLines="0" tabSelected="1" workbookViewId="0">
      <selection activeCell="G4" sqref="G4"/>
    </sheetView>
  </sheetViews>
  <sheetFormatPr defaultRowHeight="12.75" x14ac:dyDescent="0.2"/>
  <cols>
    <col min="1" max="1" width="5.5703125" customWidth="1"/>
    <col min="2" max="2" width="9.140625" customWidth="1"/>
    <col min="3" max="3" width="10" customWidth="1"/>
    <col min="4" max="4" width="10.140625" bestFit="1" customWidth="1"/>
    <col min="5" max="5" width="5.140625" customWidth="1"/>
    <col min="7" max="7" width="13.5703125" customWidth="1"/>
    <col min="8" max="8" width="14" customWidth="1"/>
    <col min="9" max="9" width="4.7109375" customWidth="1"/>
    <col min="10" max="10" width="3.5703125" customWidth="1"/>
    <col min="12" max="12" width="15" customWidth="1"/>
    <col min="13" max="13" width="13" customWidth="1"/>
    <col min="14" max="14" width="3.5703125" customWidth="1"/>
    <col min="16" max="16" width="15.140625" customWidth="1"/>
    <col min="17" max="17" width="12.140625" customWidth="1"/>
  </cols>
  <sheetData>
    <row r="1" spans="1:18" ht="14.25" x14ac:dyDescent="0.2">
      <c r="D1" s="59"/>
      <c r="E1" s="59"/>
      <c r="F1" s="59"/>
    </row>
    <row r="2" spans="1:18" ht="28.5" customHeight="1" x14ac:dyDescent="0.2">
      <c r="A2" s="5"/>
      <c r="B2" s="69"/>
      <c r="C2" s="69"/>
      <c r="D2" s="69"/>
      <c r="E2" s="34"/>
      <c r="F2" s="68"/>
      <c r="G2" s="68"/>
      <c r="H2" s="68"/>
      <c r="I2" s="5"/>
      <c r="J2" s="5"/>
      <c r="K2" s="42"/>
      <c r="L2" s="42"/>
      <c r="M2" s="42"/>
      <c r="N2" s="34"/>
      <c r="O2" s="39"/>
      <c r="P2" s="39"/>
      <c r="Q2" s="39"/>
      <c r="R2" s="5"/>
    </row>
    <row r="3" spans="1:18" ht="21.75" customHeight="1" x14ac:dyDescent="0.2">
      <c r="B3" s="62" t="s">
        <v>26</v>
      </c>
      <c r="C3" s="63"/>
      <c r="D3" s="64"/>
      <c r="E3" s="37"/>
      <c r="F3" s="65">
        <v>3950</v>
      </c>
      <c r="G3" s="66"/>
      <c r="H3" s="67"/>
      <c r="J3" s="5"/>
      <c r="K3" s="42"/>
      <c r="L3" s="43"/>
      <c r="M3" s="43"/>
      <c r="N3" s="34"/>
      <c r="O3" s="40"/>
      <c r="P3" s="40"/>
      <c r="Q3" s="40"/>
      <c r="R3" s="5"/>
    </row>
    <row r="4" spans="1:18" s="5" customFormat="1" ht="16.5" customHeight="1" x14ac:dyDescent="0.2">
      <c r="B4" s="36"/>
      <c r="C4" s="35"/>
      <c r="D4" s="35"/>
      <c r="E4" s="34"/>
      <c r="F4" s="33"/>
      <c r="G4" s="33"/>
      <c r="H4" s="33"/>
      <c r="K4" s="36"/>
      <c r="L4" s="35"/>
      <c r="M4" s="35"/>
      <c r="N4" s="34"/>
      <c r="O4" s="33"/>
      <c r="P4" s="33"/>
      <c r="Q4" s="33"/>
    </row>
    <row r="5" spans="1:18" s="5" customFormat="1" ht="13.5" customHeight="1" x14ac:dyDescent="0.2">
      <c r="B5" s="41" t="s">
        <v>25</v>
      </c>
      <c r="C5" s="41"/>
      <c r="D5" s="41"/>
      <c r="E5" s="34"/>
      <c r="F5" s="33"/>
      <c r="G5" s="33"/>
      <c r="H5" s="33"/>
      <c r="K5" s="41" t="s">
        <v>24</v>
      </c>
      <c r="L5" s="41"/>
      <c r="M5" s="41"/>
      <c r="N5" s="34"/>
      <c r="O5" s="33"/>
      <c r="P5" s="33"/>
      <c r="Q5" s="33"/>
    </row>
    <row r="6" spans="1:18" ht="13.5" customHeight="1" x14ac:dyDescent="0.2">
      <c r="J6" s="5"/>
      <c r="K6" s="5"/>
      <c r="L6" s="5"/>
      <c r="M6" s="5"/>
      <c r="N6" s="5"/>
      <c r="O6" s="5"/>
      <c r="P6" s="5"/>
      <c r="Q6" s="5"/>
    </row>
    <row r="7" spans="1:18" ht="21.75" customHeight="1" x14ac:dyDescent="0.2">
      <c r="B7" s="50" t="s">
        <v>23</v>
      </c>
      <c r="C7" s="51"/>
      <c r="D7" s="52"/>
      <c r="E7" s="28"/>
      <c r="F7" s="50" t="s">
        <v>22</v>
      </c>
      <c r="G7" s="51"/>
      <c r="H7" s="52"/>
      <c r="J7" s="5"/>
      <c r="K7" s="50" t="s">
        <v>23</v>
      </c>
      <c r="L7" s="51"/>
      <c r="M7" s="52"/>
      <c r="N7" s="27"/>
      <c r="O7" s="50" t="s">
        <v>22</v>
      </c>
      <c r="P7" s="51"/>
      <c r="Q7" s="52"/>
    </row>
    <row r="8" spans="1:18" ht="15" customHeight="1" x14ac:dyDescent="0.2">
      <c r="B8" s="60" t="s">
        <v>14</v>
      </c>
      <c r="C8" s="61"/>
      <c r="D8" s="26" t="s">
        <v>21</v>
      </c>
      <c r="F8" s="60" t="s">
        <v>14</v>
      </c>
      <c r="G8" s="61"/>
      <c r="H8" s="26" t="s">
        <v>20</v>
      </c>
      <c r="J8" s="5"/>
      <c r="K8" s="53" t="s">
        <v>14</v>
      </c>
      <c r="L8" s="54"/>
      <c r="M8" s="24" t="s">
        <v>21</v>
      </c>
      <c r="N8" s="5"/>
      <c r="O8" s="53" t="s">
        <v>14</v>
      </c>
      <c r="P8" s="54"/>
      <c r="Q8" s="24" t="s">
        <v>20</v>
      </c>
    </row>
    <row r="9" spans="1:18" ht="15" customHeight="1" x14ac:dyDescent="0.2">
      <c r="B9" s="58" t="s">
        <v>12</v>
      </c>
      <c r="C9" s="57"/>
      <c r="D9" s="22">
        <f>(D10*12)/52</f>
        <v>48.767307692307682</v>
      </c>
      <c r="F9" s="58" t="s">
        <v>12</v>
      </c>
      <c r="G9" s="57"/>
      <c r="H9" s="22">
        <f>(H10*12)/52</f>
        <v>33.271153846153844</v>
      </c>
      <c r="J9" s="5"/>
      <c r="K9" s="46" t="s">
        <v>12</v>
      </c>
      <c r="L9" s="47"/>
      <c r="M9" s="20">
        <f>(M10*12)/52</f>
        <v>50.134615384615387</v>
      </c>
      <c r="N9" s="5"/>
      <c r="O9" s="46" t="s">
        <v>12</v>
      </c>
      <c r="P9" s="47"/>
      <c r="Q9" s="20">
        <f>(Q10*12)/52</f>
        <v>36.005769230769232</v>
      </c>
    </row>
    <row r="10" spans="1:18" ht="15" customHeight="1" x14ac:dyDescent="0.2">
      <c r="B10" s="58" t="s">
        <v>11</v>
      </c>
      <c r="C10" s="57"/>
      <c r="D10" s="22">
        <f>F3*0.0535</f>
        <v>211.32499999999999</v>
      </c>
      <c r="F10" s="58" t="s">
        <v>11</v>
      </c>
      <c r="G10" s="57"/>
      <c r="H10" s="22">
        <f>+F3*0.0365</f>
        <v>144.17499999999998</v>
      </c>
      <c r="J10" s="5"/>
      <c r="K10" s="46" t="s">
        <v>11</v>
      </c>
      <c r="L10" s="47"/>
      <c r="M10" s="20">
        <f>F3*0.055</f>
        <v>217.25</v>
      </c>
      <c r="N10" s="5"/>
      <c r="O10" s="46" t="s">
        <v>11</v>
      </c>
      <c r="P10" s="47"/>
      <c r="Q10" s="20">
        <f>+F3*0.0395</f>
        <v>156.02500000000001</v>
      </c>
    </row>
    <row r="11" spans="1:18" x14ac:dyDescent="0.2">
      <c r="B11" s="56" t="s">
        <v>19</v>
      </c>
      <c r="C11" s="57"/>
      <c r="D11" s="22">
        <f>D10</f>
        <v>211.32499999999999</v>
      </c>
      <c r="F11" s="58" t="s">
        <v>18</v>
      </c>
      <c r="G11" s="57"/>
      <c r="H11" s="22">
        <f>H10</f>
        <v>144.17499999999998</v>
      </c>
      <c r="J11" s="5"/>
      <c r="K11" s="55" t="s">
        <v>19</v>
      </c>
      <c r="L11" s="47"/>
      <c r="M11" s="20">
        <f>M10</f>
        <v>217.25</v>
      </c>
      <c r="N11" s="5"/>
      <c r="O11" s="46" t="s">
        <v>18</v>
      </c>
      <c r="P11" s="47"/>
      <c r="Q11" s="20">
        <f>Q10</f>
        <v>156.02500000000001</v>
      </c>
    </row>
    <row r="12" spans="1:18" x14ac:dyDescent="0.2">
      <c r="B12" s="58" t="s">
        <v>8</v>
      </c>
      <c r="C12" s="57"/>
      <c r="D12" s="22">
        <f>D11*24</f>
        <v>5071.7999999999993</v>
      </c>
      <c r="F12" s="58" t="s">
        <v>8</v>
      </c>
      <c r="G12" s="57"/>
      <c r="H12" s="22">
        <f>H11*36</f>
        <v>5190.2999999999993</v>
      </c>
      <c r="J12" s="5"/>
      <c r="K12" s="46" t="s">
        <v>8</v>
      </c>
      <c r="L12" s="47"/>
      <c r="M12" s="20">
        <f>M11*24</f>
        <v>5214</v>
      </c>
      <c r="N12" s="5"/>
      <c r="O12" s="46" t="s">
        <v>8</v>
      </c>
      <c r="P12" s="47"/>
      <c r="Q12" s="20">
        <f>Q11*36</f>
        <v>5616.9000000000005</v>
      </c>
    </row>
    <row r="13" spans="1:18" ht="6" customHeight="1" x14ac:dyDescent="0.2">
      <c r="B13" s="18"/>
      <c r="C13" s="17"/>
      <c r="D13" s="16"/>
      <c r="F13" s="18"/>
      <c r="G13" s="17"/>
      <c r="H13" s="16"/>
      <c r="J13" s="5"/>
      <c r="K13" s="15"/>
      <c r="L13" s="14"/>
      <c r="M13" s="13"/>
      <c r="N13" s="5"/>
      <c r="O13" s="15"/>
      <c r="P13" s="14"/>
      <c r="Q13" s="13"/>
    </row>
    <row r="14" spans="1:18" x14ac:dyDescent="0.2">
      <c r="B14" s="72" t="s">
        <v>7</v>
      </c>
      <c r="C14" s="73"/>
      <c r="D14" s="12">
        <f>(D12/100)*20</f>
        <v>1014.3599999999998</v>
      </c>
      <c r="F14" s="72" t="s">
        <v>7</v>
      </c>
      <c r="G14" s="73"/>
      <c r="H14" s="12">
        <f>(H12/100)*20</f>
        <v>1038.06</v>
      </c>
      <c r="J14" s="5"/>
      <c r="K14" s="48" t="s">
        <v>7</v>
      </c>
      <c r="L14" s="49"/>
      <c r="M14" s="11">
        <f>(M12/100)*20</f>
        <v>1042.8</v>
      </c>
      <c r="N14" s="5"/>
      <c r="O14" s="48" t="s">
        <v>7</v>
      </c>
      <c r="P14" s="49"/>
      <c r="Q14" s="11">
        <f>(Q12/100)*20</f>
        <v>1123.3800000000001</v>
      </c>
    </row>
    <row r="15" spans="1:18" ht="6" customHeight="1" x14ac:dyDescent="0.2">
      <c r="B15" s="10"/>
      <c r="D15" s="9"/>
      <c r="F15" s="10"/>
      <c r="H15" s="9"/>
      <c r="J15" s="5"/>
      <c r="K15" s="8"/>
      <c r="L15" s="5"/>
      <c r="M15" s="7"/>
      <c r="N15" s="5"/>
      <c r="O15" s="8"/>
      <c r="P15" s="5"/>
      <c r="Q15" s="7"/>
    </row>
    <row r="16" spans="1:18" x14ac:dyDescent="0.2">
      <c r="B16" s="70" t="s">
        <v>6</v>
      </c>
      <c r="C16" s="71"/>
      <c r="D16" s="38">
        <f>D12-D14</f>
        <v>4057.4399999999996</v>
      </c>
      <c r="F16" s="70" t="s">
        <v>6</v>
      </c>
      <c r="G16" s="71"/>
      <c r="H16" s="38">
        <f>H12-H14</f>
        <v>4152.24</v>
      </c>
      <c r="J16" s="5"/>
      <c r="K16" s="44" t="s">
        <v>6</v>
      </c>
      <c r="L16" s="45"/>
      <c r="M16" s="38">
        <f>M12-M14</f>
        <v>4171.2</v>
      </c>
      <c r="N16" s="5"/>
      <c r="O16" s="44" t="s">
        <v>6</v>
      </c>
      <c r="P16" s="45"/>
      <c r="Q16" s="38">
        <f>Q12-Q14</f>
        <v>4493.5200000000004</v>
      </c>
    </row>
    <row r="17" spans="2:17" x14ac:dyDescent="0.2">
      <c r="B17" s="32"/>
      <c r="C17" s="31"/>
      <c r="D17" s="6"/>
      <c r="F17" s="32"/>
      <c r="G17" s="31"/>
      <c r="H17" s="6"/>
      <c r="J17" s="5"/>
      <c r="K17" s="30"/>
      <c r="L17" s="29"/>
      <c r="M17" s="4"/>
      <c r="N17" s="5"/>
      <c r="O17" s="30"/>
      <c r="P17" s="29"/>
      <c r="Q17" s="4"/>
    </row>
    <row r="18" spans="2:17" ht="21.75" customHeight="1" x14ac:dyDescent="0.2">
      <c r="B18" s="50" t="s">
        <v>17</v>
      </c>
      <c r="C18" s="51"/>
      <c r="D18" s="52"/>
      <c r="E18" s="28"/>
      <c r="F18" s="50" t="s">
        <v>16</v>
      </c>
      <c r="G18" s="51"/>
      <c r="H18" s="52"/>
      <c r="J18" s="5"/>
      <c r="K18" s="50" t="s">
        <v>17</v>
      </c>
      <c r="L18" s="51"/>
      <c r="M18" s="52"/>
      <c r="N18" s="27"/>
      <c r="O18" s="50" t="s">
        <v>16</v>
      </c>
      <c r="P18" s="51"/>
      <c r="Q18" s="52"/>
    </row>
    <row r="19" spans="2:17" x14ac:dyDescent="0.2">
      <c r="B19" s="60" t="s">
        <v>14</v>
      </c>
      <c r="C19" s="61"/>
      <c r="D19" s="26" t="s">
        <v>15</v>
      </c>
      <c r="F19" s="60" t="s">
        <v>14</v>
      </c>
      <c r="G19" s="61"/>
      <c r="H19" s="25" t="s">
        <v>13</v>
      </c>
      <c r="J19" s="5"/>
      <c r="K19" s="53" t="s">
        <v>14</v>
      </c>
      <c r="L19" s="54"/>
      <c r="M19" s="24" t="s">
        <v>15</v>
      </c>
      <c r="N19" s="5"/>
      <c r="O19" s="53" t="s">
        <v>14</v>
      </c>
      <c r="P19" s="54"/>
      <c r="Q19" s="23" t="s">
        <v>13</v>
      </c>
    </row>
    <row r="20" spans="2:17" x14ac:dyDescent="0.2">
      <c r="B20" s="58" t="s">
        <v>12</v>
      </c>
      <c r="C20" s="57"/>
      <c r="D20" s="22">
        <f>(D21*12)/52</f>
        <v>26.434615384615388</v>
      </c>
      <c r="F20" s="58" t="s">
        <v>12</v>
      </c>
      <c r="G20" s="57"/>
      <c r="H20" s="22">
        <f>(H21*12)/52</f>
        <v>22.332692307692312</v>
      </c>
      <c r="J20" s="5"/>
      <c r="K20" s="46" t="s">
        <v>12</v>
      </c>
      <c r="L20" s="47"/>
      <c r="M20" s="20">
        <f>(M21*12)/52</f>
        <v>30.536538461538463</v>
      </c>
      <c r="N20" s="5"/>
      <c r="O20" s="46" t="s">
        <v>12</v>
      </c>
      <c r="P20" s="47"/>
      <c r="Q20" s="20">
        <f>(Q21*12)/52</f>
        <v>26.434615384615388</v>
      </c>
    </row>
    <row r="21" spans="2:17" x14ac:dyDescent="0.2">
      <c r="B21" s="58" t="s">
        <v>11</v>
      </c>
      <c r="C21" s="57"/>
      <c r="D21" s="22">
        <f>F3*0.029</f>
        <v>114.55000000000001</v>
      </c>
      <c r="F21" s="58" t="s">
        <v>11</v>
      </c>
      <c r="G21" s="57"/>
      <c r="H21" s="22">
        <f>F3*0.0245</f>
        <v>96.775000000000006</v>
      </c>
      <c r="J21" s="5"/>
      <c r="K21" s="46" t="s">
        <v>11</v>
      </c>
      <c r="L21" s="47"/>
      <c r="M21" s="20">
        <f>F3*0.0335</f>
        <v>132.32500000000002</v>
      </c>
      <c r="N21" s="5"/>
      <c r="O21" s="46" t="s">
        <v>11</v>
      </c>
      <c r="P21" s="47"/>
      <c r="Q21" s="20">
        <f>F3*0.029</f>
        <v>114.55000000000001</v>
      </c>
    </row>
    <row r="22" spans="2:17" x14ac:dyDescent="0.2">
      <c r="B22" s="56" t="s">
        <v>10</v>
      </c>
      <c r="C22" s="57"/>
      <c r="D22" s="22">
        <f>D21</f>
        <v>114.55000000000001</v>
      </c>
      <c r="F22" s="58" t="s">
        <v>9</v>
      </c>
      <c r="G22" s="57"/>
      <c r="H22" s="22">
        <f>H21</f>
        <v>96.775000000000006</v>
      </c>
      <c r="J22" s="5"/>
      <c r="K22" s="55" t="s">
        <v>10</v>
      </c>
      <c r="L22" s="47"/>
      <c r="M22" s="20">
        <f>M21</f>
        <v>132.32500000000002</v>
      </c>
      <c r="N22" s="5"/>
      <c r="O22" s="46" t="s">
        <v>9</v>
      </c>
      <c r="P22" s="47"/>
      <c r="Q22" s="20">
        <f>Q21</f>
        <v>114.55000000000001</v>
      </c>
    </row>
    <row r="23" spans="2:17" x14ac:dyDescent="0.2">
      <c r="B23" s="58" t="s">
        <v>8</v>
      </c>
      <c r="C23" s="57"/>
      <c r="D23" s="22">
        <f>D22*48</f>
        <v>5498.4000000000005</v>
      </c>
      <c r="F23" s="58" t="s">
        <v>8</v>
      </c>
      <c r="G23" s="57"/>
      <c r="H23" s="21">
        <f>H22*60</f>
        <v>5806.5</v>
      </c>
      <c r="J23" s="5"/>
      <c r="K23" s="46" t="s">
        <v>8</v>
      </c>
      <c r="L23" s="47"/>
      <c r="M23" s="20">
        <f>M22*48</f>
        <v>6351.6</v>
      </c>
      <c r="N23" s="5"/>
      <c r="O23" s="46" t="s">
        <v>8</v>
      </c>
      <c r="P23" s="47"/>
      <c r="Q23" s="19">
        <f>Q22*60</f>
        <v>6873.0000000000009</v>
      </c>
    </row>
    <row r="24" spans="2:17" ht="6" customHeight="1" x14ac:dyDescent="0.2">
      <c r="B24" s="18"/>
      <c r="C24" s="17"/>
      <c r="D24" s="16"/>
      <c r="F24" s="18"/>
      <c r="G24" s="17"/>
      <c r="H24" s="16"/>
      <c r="J24" s="5"/>
      <c r="K24" s="15"/>
      <c r="L24" s="14"/>
      <c r="M24" s="13"/>
      <c r="N24" s="5"/>
      <c r="O24" s="15"/>
      <c r="P24" s="14"/>
      <c r="Q24" s="13"/>
    </row>
    <row r="25" spans="2:17" x14ac:dyDescent="0.2">
      <c r="B25" s="72" t="s">
        <v>7</v>
      </c>
      <c r="C25" s="73"/>
      <c r="D25" s="12">
        <f>(D23/100)*20</f>
        <v>1099.6800000000003</v>
      </c>
      <c r="F25" s="72" t="s">
        <v>7</v>
      </c>
      <c r="G25" s="73"/>
      <c r="H25" s="12">
        <f>(H23/100)*20</f>
        <v>1161.3</v>
      </c>
      <c r="J25" s="5"/>
      <c r="K25" s="48" t="s">
        <v>7</v>
      </c>
      <c r="L25" s="49"/>
      <c r="M25" s="11">
        <f>(M23/100)*20</f>
        <v>1270.3200000000002</v>
      </c>
      <c r="N25" s="5"/>
      <c r="O25" s="48" t="s">
        <v>7</v>
      </c>
      <c r="P25" s="49"/>
      <c r="Q25" s="11">
        <f>(Q23/100)*20</f>
        <v>1374.6000000000001</v>
      </c>
    </row>
    <row r="26" spans="2:17" ht="6" customHeight="1" x14ac:dyDescent="0.2">
      <c r="B26" s="10"/>
      <c r="D26" s="9"/>
      <c r="F26" s="10"/>
      <c r="H26" s="9"/>
      <c r="J26" s="5"/>
      <c r="K26" s="8"/>
      <c r="L26" s="5"/>
      <c r="M26" s="7"/>
      <c r="N26" s="5"/>
      <c r="O26" s="8"/>
      <c r="P26" s="5"/>
      <c r="Q26" s="7"/>
    </row>
    <row r="27" spans="2:17" x14ac:dyDescent="0.2">
      <c r="B27" s="70" t="s">
        <v>6</v>
      </c>
      <c r="C27" s="71"/>
      <c r="D27" s="38">
        <f>D23-D25</f>
        <v>4398.72</v>
      </c>
      <c r="F27" s="70" t="s">
        <v>6</v>
      </c>
      <c r="G27" s="71"/>
      <c r="H27" s="38">
        <f>H23-H25</f>
        <v>4645.2</v>
      </c>
      <c r="J27" s="5"/>
      <c r="K27" s="44" t="s">
        <v>6</v>
      </c>
      <c r="L27" s="45"/>
      <c r="M27" s="38">
        <f>M23-M25</f>
        <v>5081.2800000000007</v>
      </c>
      <c r="N27" s="5"/>
      <c r="O27" s="44" t="s">
        <v>6</v>
      </c>
      <c r="P27" s="45"/>
      <c r="Q27" s="38">
        <f>Q23-Q25</f>
        <v>5498.4000000000005</v>
      </c>
    </row>
    <row r="28" spans="2:17" ht="13.5" customHeight="1" x14ac:dyDescent="0.2"/>
    <row r="29" spans="2:17" s="3" customFormat="1" ht="14.25" customHeight="1" x14ac:dyDescent="0.2">
      <c r="B29" s="74" t="s">
        <v>5</v>
      </c>
      <c r="C29" s="75"/>
      <c r="D29" s="75"/>
      <c r="E29" s="75"/>
      <c r="F29" s="75"/>
      <c r="G29" s="75"/>
      <c r="H29" s="76"/>
    </row>
    <row r="30" spans="2:17" s="3" customFormat="1" ht="14.25" customHeight="1" x14ac:dyDescent="0.2">
      <c r="B30" s="83" t="s">
        <v>4</v>
      </c>
      <c r="C30" s="84"/>
      <c r="D30" s="84"/>
      <c r="E30" s="84"/>
      <c r="F30" s="84"/>
      <c r="G30" s="84"/>
      <c r="H30" s="85"/>
    </row>
    <row r="31" spans="2:17" s="3" customFormat="1" ht="14.25" customHeight="1" x14ac:dyDescent="0.2">
      <c r="B31" s="86" t="s">
        <v>3</v>
      </c>
      <c r="C31" s="87"/>
      <c r="D31" s="87"/>
      <c r="E31" s="87"/>
      <c r="F31" s="87"/>
      <c r="G31" s="87"/>
      <c r="H31" s="88"/>
    </row>
    <row r="32" spans="2:17" s="3" customFormat="1" ht="14.25" customHeight="1" x14ac:dyDescent="0.2">
      <c r="B32" s="83" t="s">
        <v>2</v>
      </c>
      <c r="C32" s="84"/>
      <c r="D32" s="84"/>
      <c r="E32" s="84"/>
      <c r="F32" s="84"/>
      <c r="G32" s="84"/>
      <c r="H32" s="85"/>
    </row>
    <row r="33" spans="2:8" s="3" customFormat="1" ht="14.25" customHeight="1" x14ac:dyDescent="0.2">
      <c r="B33" s="83" t="s">
        <v>1</v>
      </c>
      <c r="C33" s="84"/>
      <c r="D33" s="84"/>
      <c r="E33" s="84"/>
      <c r="F33" s="84"/>
      <c r="G33" s="84"/>
      <c r="H33" s="85"/>
    </row>
    <row r="34" spans="2:8" x14ac:dyDescent="0.2">
      <c r="B34" s="77" t="s">
        <v>0</v>
      </c>
      <c r="C34" s="78"/>
      <c r="D34" s="78"/>
      <c r="E34" s="78"/>
      <c r="F34" s="78"/>
      <c r="G34" s="78"/>
      <c r="H34" s="79"/>
    </row>
    <row r="35" spans="2:8" ht="30" customHeight="1" x14ac:dyDescent="0.2">
      <c r="B35" s="80"/>
      <c r="C35" s="81"/>
      <c r="D35" s="81"/>
      <c r="E35" s="81"/>
      <c r="F35" s="81"/>
      <c r="G35" s="81"/>
      <c r="H35" s="82"/>
    </row>
    <row r="36" spans="2:8" ht="8.25" customHeight="1" x14ac:dyDescent="0.2"/>
    <row r="37" spans="2:8" ht="19.5" customHeight="1" x14ac:dyDescent="0.2"/>
    <row r="46" spans="2:8" ht="5.25" customHeight="1" x14ac:dyDescent="0.2">
      <c r="C46" s="2"/>
    </row>
    <row r="47" spans="2:8" ht="12.75" hidden="1" customHeight="1" x14ac:dyDescent="0.2"/>
    <row r="71" spans="4:4" x14ac:dyDescent="0.2">
      <c r="D71" s="1"/>
    </row>
  </sheetData>
  <sheetProtection selectLockedCells="1"/>
  <mergeCells count="81">
    <mergeCell ref="B34:H35"/>
    <mergeCell ref="B33:H33"/>
    <mergeCell ref="B32:H32"/>
    <mergeCell ref="F25:G25"/>
    <mergeCell ref="B31:H31"/>
    <mergeCell ref="B30:H30"/>
    <mergeCell ref="F27:G27"/>
    <mergeCell ref="B27:C27"/>
    <mergeCell ref="F20:G20"/>
    <mergeCell ref="B29:H29"/>
    <mergeCell ref="F22:G22"/>
    <mergeCell ref="B22:C22"/>
    <mergeCell ref="B20:C20"/>
    <mergeCell ref="F21:G21"/>
    <mergeCell ref="B21:C21"/>
    <mergeCell ref="F23:G23"/>
    <mergeCell ref="B25:C25"/>
    <mergeCell ref="B23:C23"/>
    <mergeCell ref="F19:G19"/>
    <mergeCell ref="F16:G16"/>
    <mergeCell ref="B14:C14"/>
    <mergeCell ref="B19:C19"/>
    <mergeCell ref="F18:H18"/>
    <mergeCell ref="B18:D18"/>
    <mergeCell ref="F14:G14"/>
    <mergeCell ref="B16:C16"/>
    <mergeCell ref="D1:F1"/>
    <mergeCell ref="B8:C8"/>
    <mergeCell ref="F8:G8"/>
    <mergeCell ref="B3:D3"/>
    <mergeCell ref="B5:D5"/>
    <mergeCell ref="F3:H3"/>
    <mergeCell ref="F7:H7"/>
    <mergeCell ref="B7:D7"/>
    <mergeCell ref="F2:H2"/>
    <mergeCell ref="B2:D2"/>
    <mergeCell ref="B11:C11"/>
    <mergeCell ref="B12:C12"/>
    <mergeCell ref="F9:G9"/>
    <mergeCell ref="F10:G10"/>
    <mergeCell ref="B10:C10"/>
    <mergeCell ref="F11:G11"/>
    <mergeCell ref="F12:G12"/>
    <mergeCell ref="B9:C9"/>
    <mergeCell ref="K7:M7"/>
    <mergeCell ref="O7:Q7"/>
    <mergeCell ref="K12:L12"/>
    <mergeCell ref="O12:P12"/>
    <mergeCell ref="K9:L9"/>
    <mergeCell ref="O9:P9"/>
    <mergeCell ref="K10:L10"/>
    <mergeCell ref="O10:P10"/>
    <mergeCell ref="K11:L11"/>
    <mergeCell ref="O11:P11"/>
    <mergeCell ref="O8:P8"/>
    <mergeCell ref="K8:L8"/>
    <mergeCell ref="O22:P22"/>
    <mergeCell ref="K14:L14"/>
    <mergeCell ref="O14:P14"/>
    <mergeCell ref="K16:L16"/>
    <mergeCell ref="O16:P16"/>
    <mergeCell ref="K18:M18"/>
    <mergeCell ref="O18:Q18"/>
    <mergeCell ref="K19:L19"/>
    <mergeCell ref="K20:L20"/>
    <mergeCell ref="O20:P20"/>
    <mergeCell ref="O19:P19"/>
    <mergeCell ref="K21:L21"/>
    <mergeCell ref="O21:P21"/>
    <mergeCell ref="K22:L22"/>
    <mergeCell ref="K27:L27"/>
    <mergeCell ref="O27:P27"/>
    <mergeCell ref="K23:L23"/>
    <mergeCell ref="O23:P23"/>
    <mergeCell ref="K25:L25"/>
    <mergeCell ref="O25:P25"/>
    <mergeCell ref="O2:Q2"/>
    <mergeCell ref="O3:Q3"/>
    <mergeCell ref="K5:M5"/>
    <mergeCell ref="K2:M2"/>
    <mergeCell ref="K3:M3"/>
  </mergeCells>
  <pageMargins left="0.74803149606299213" right="0.74803149606299213" top="0.98425196850393704" bottom="0.98425196850393704" header="0.51181102362204722" footer="0.51181102362204722"/>
  <pageSetup paperSize="9" scale="71" orientation="landscape"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vt:lpstr>
      <vt:lpstr>' '!Print_Area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jackiekain</dc:creator>
  <cp:lastModifiedBy>Scott Wareham</cp:lastModifiedBy>
  <cp:lastPrinted>2016-05-27T16:07:54Z</cp:lastPrinted>
  <dcterms:created xsi:type="dcterms:W3CDTF">2016-05-27T16:07:03Z</dcterms:created>
  <dcterms:modified xsi:type="dcterms:W3CDTF">2023-01-16T10:17:19Z</dcterms:modified>
</cp:coreProperties>
</file>